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0490" windowHeight="5745"/>
  </bookViews>
  <sheets>
    <sheet name="moduł 1b" sheetId="1" r:id="rId1"/>
  </sheets>
  <definedNames>
    <definedName name="_xlnm._FilterDatabase" localSheetId="0" hidden="1">'moduł 1b'!$A$7:$Z$18</definedName>
    <definedName name="_xlnm.Print_Titles" localSheetId="0">'moduł 1b'!$A:$C,'moduł 1b'!$3:$7</definedName>
  </definedNames>
  <calcPr calcId="145621" fullCalcOnLoad="1"/>
</workbook>
</file>

<file path=xl/calcChain.xml><?xml version="1.0" encoding="utf-8"?>
<calcChain xmlns="http://schemas.openxmlformats.org/spreadsheetml/2006/main">
  <c r="N19" i="1" l="1"/>
  <c r="O19" i="1"/>
  <c r="P19" i="1"/>
  <c r="R19" i="1"/>
  <c r="S19" i="1"/>
  <c r="U19" i="1"/>
  <c r="Y19" i="1" s="1"/>
  <c r="V19" i="1"/>
  <c r="Z19" i="1" s="1"/>
  <c r="Z18" i="1"/>
  <c r="Y18" i="1"/>
  <c r="T18" i="1"/>
  <c r="AA18" i="1" s="1"/>
  <c r="Q18" i="1"/>
  <c r="M18" i="1"/>
  <c r="Z17" i="1"/>
  <c r="Y17" i="1"/>
  <c r="T17" i="1"/>
  <c r="AA17" i="1" s="1"/>
  <c r="Q17" i="1"/>
  <c r="M17" i="1"/>
  <c r="Z16" i="1"/>
  <c r="Y16" i="1"/>
  <c r="T16" i="1"/>
  <c r="AA16" i="1" s="1"/>
  <c r="Q16" i="1"/>
  <c r="W16" i="1" s="1"/>
  <c r="X16" i="1" s="1"/>
  <c r="M16" i="1"/>
  <c r="Z15" i="1"/>
  <c r="Y15" i="1"/>
  <c r="T15" i="1"/>
  <c r="AA15" i="1" s="1"/>
  <c r="Q15" i="1"/>
  <c r="M15" i="1"/>
  <c r="Z14" i="1"/>
  <c r="Y14" i="1"/>
  <c r="T14" i="1"/>
  <c r="AA14" i="1"/>
  <c r="Q14" i="1"/>
  <c r="M14" i="1"/>
  <c r="Z13" i="1"/>
  <c r="Y13" i="1"/>
  <c r="T13" i="1"/>
  <c r="AA13" i="1"/>
  <c r="Q13" i="1"/>
  <c r="M13" i="1"/>
  <c r="Z12" i="1"/>
  <c r="Y12" i="1"/>
  <c r="T12" i="1"/>
  <c r="AA12" i="1"/>
  <c r="Q12" i="1"/>
  <c r="M12" i="1"/>
  <c r="Z11" i="1"/>
  <c r="Y11" i="1"/>
  <c r="T11" i="1"/>
  <c r="AA11" i="1"/>
  <c r="Q11" i="1"/>
  <c r="M11" i="1"/>
  <c r="Z10" i="1"/>
  <c r="Y10" i="1"/>
  <c r="T10" i="1"/>
  <c r="AA10" i="1"/>
  <c r="Q10" i="1"/>
  <c r="M10" i="1"/>
  <c r="Z9" i="1"/>
  <c r="Y9" i="1"/>
  <c r="T9" i="1"/>
  <c r="AA9" i="1"/>
  <c r="Q9" i="1"/>
  <c r="M9" i="1"/>
  <c r="Z8" i="1"/>
  <c r="Y8" i="1"/>
  <c r="T8" i="1"/>
  <c r="T19" i="1" s="1"/>
  <c r="AA8" i="1"/>
  <c r="Q8" i="1"/>
  <c r="Q19" i="1" s="1"/>
  <c r="M8" i="1"/>
  <c r="M19" i="1" s="1"/>
  <c r="W12" i="1"/>
  <c r="W18" i="1"/>
  <c r="W9" i="1"/>
  <c r="W15" i="1"/>
  <c r="X15" i="1" s="1"/>
  <c r="W8" i="1"/>
  <c r="W11" i="1"/>
  <c r="X11" i="1" s="1"/>
  <c r="W10" i="1"/>
  <c r="W17" i="1"/>
  <c r="X8" i="1"/>
  <c r="W14" i="1"/>
  <c r="X14" i="1" s="1"/>
  <c r="X12" i="1"/>
  <c r="W13" i="1"/>
  <c r="X18" i="1"/>
  <c r="X9" i="1"/>
  <c r="X17" i="1"/>
  <c r="X10" i="1"/>
  <c r="X13" i="1"/>
  <c r="AA19" i="1" l="1"/>
  <c r="W19" i="1"/>
  <c r="X19" i="1"/>
</calcChain>
</file>

<file path=xl/sharedStrings.xml><?xml version="1.0" encoding="utf-8"?>
<sst xmlns="http://schemas.openxmlformats.org/spreadsheetml/2006/main" count="151" uniqueCount="90">
  <si>
    <t>Resortowy program rozwoju instytucji opieki nad dziećmi w wieku do lat 3 „MALUCH+” 2021 (moduł 1b)</t>
  </si>
  <si>
    <t>Lp.</t>
  </si>
  <si>
    <r>
      <t>Instytucja (nazwa, adres)</t>
    </r>
    <r>
      <rPr>
        <vertAlign val="superscript"/>
        <sz val="10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</si>
  <si>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proszę wpisać:
żłobek
klub dziecięcy
dzienny opiekun</t>
    </r>
  </si>
  <si>
    <r>
      <t xml:space="preserve">Podmiot wnioskujący </t>
    </r>
    <r>
      <rPr>
        <vertAlign val="superscript"/>
        <sz val="10"/>
        <rFont val="Arial"/>
        <family val="2"/>
        <charset val="238"/>
      </rPr>
      <t>2</t>
    </r>
  </si>
  <si>
    <t>Nazwa gminy, na terenie której będą tworzone miejsca opieki</t>
  </si>
  <si>
    <r>
      <t xml:space="preserve">Kod terytorialny GUS gminy, na terenie któej będą tworzone miejsca opieki </t>
    </r>
    <r>
      <rPr>
        <vertAlign val="superscript"/>
        <sz val="10"/>
        <rFont val="Arial"/>
        <family val="2"/>
        <charset val="238"/>
      </rPr>
      <t>3</t>
    </r>
  </si>
  <si>
    <t>Liczba tworzonych miejsc</t>
  </si>
  <si>
    <t>Wydatki na tworzenie miejsc</t>
  </si>
  <si>
    <t>Koszty realizacji zadania OGÓŁEM (zł), 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</si>
  <si>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</si>
  <si>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10"/>
        <rFont val="Arial"/>
        <family val="2"/>
        <charset val="238"/>
      </rPr>
      <t>4</t>
    </r>
  </si>
  <si>
    <r>
      <t xml:space="preserve">Kwota dofinansowania na tworzenie miejsca u dziennego opiekuna/ 1 tworzone miejsce </t>
    </r>
    <r>
      <rPr>
        <vertAlign val="superscript"/>
        <sz val="10"/>
        <rFont val="Arial"/>
        <family val="2"/>
        <charset val="238"/>
      </rPr>
      <t>5</t>
    </r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</si>
  <si>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</si>
  <si>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</si>
  <si>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</si>
  <si>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</si>
  <si>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</si>
  <si>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</si>
  <si>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</si>
  <si>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</si>
  <si>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</si>
  <si>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</si>
  <si>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</si>
  <si>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
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</si>
  <si>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</si>
  <si>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</si>
  <si>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</si>
  <si>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</si>
  <si>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</si>
  <si>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</si>
  <si>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</si>
  <si>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02</t>
  </si>
  <si>
    <t>01</t>
  </si>
  <si>
    <t>1</t>
  </si>
  <si>
    <t>3</t>
  </si>
  <si>
    <t>18</t>
  </si>
  <si>
    <t>2</t>
  </si>
  <si>
    <t>15</t>
  </si>
  <si>
    <t>14</t>
  </si>
  <si>
    <t>04</t>
  </si>
  <si>
    <t>05</t>
  </si>
  <si>
    <t>16</t>
  </si>
  <si>
    <t>08</t>
  </si>
  <si>
    <t>X</t>
  </si>
  <si>
    <t>07</t>
  </si>
  <si>
    <t>09</t>
  </si>
  <si>
    <t>12</t>
  </si>
  <si>
    <t>11</t>
  </si>
  <si>
    <t>63</t>
  </si>
  <si>
    <t>54.</t>
  </si>
  <si>
    <t>Żłobek, ul. Iwonicka bn., 35-505 Rzeszów</t>
  </si>
  <si>
    <t>Rzeszów Miasto</t>
  </si>
  <si>
    <t>55.</t>
  </si>
  <si>
    <t>Żłobek, os. Budziwój, ul. Strzelców bn., 35-317 Rzeszów</t>
  </si>
  <si>
    <t>56.</t>
  </si>
  <si>
    <t>Żłobek "Gwiazdeczka", Zdżary 95, 39-104 Ocieka</t>
  </si>
  <si>
    <t>Ostrów</t>
  </si>
  <si>
    <t>57.</t>
  </si>
  <si>
    <t>Miejsko - Gminny Żłobek w Kańczudze, ul. W. Witosa 1, 37-220 Kańczuga</t>
  </si>
  <si>
    <t>Miasto i Gmina Kańczuga</t>
  </si>
  <si>
    <t>58.</t>
  </si>
  <si>
    <t xml:space="preserve">Gminny Żłobek "Maluszek" w Wielopolu Skrzyńskim, Wielopole Skrzyńskie 244, 39-110 Wielopole Skrzyńskie </t>
  </si>
  <si>
    <t>Wielopole Skrzyńskie</t>
  </si>
  <si>
    <t>59.</t>
  </si>
  <si>
    <t>Żłobek Miejski w Leżajsku, ul. Braci Śniadeckich 8, 37-300 Leżajsk</t>
  </si>
  <si>
    <t>Leżajsk Miasto</t>
  </si>
  <si>
    <t>60.</t>
  </si>
  <si>
    <t>Publiczny Żłobek w Zarzeczu, Filia Żłobka w Rożniatowie, Rożniatów 5a, 37-205 Zarzecze</t>
  </si>
  <si>
    <t>Zarzecze</t>
  </si>
  <si>
    <t>61.</t>
  </si>
  <si>
    <t>Żłobek Gminny w Bratkowicach, Bratkowice 407A, 36-055 Bratkowice</t>
  </si>
  <si>
    <t>Świlcza</t>
  </si>
  <si>
    <t>62.</t>
  </si>
  <si>
    <t>Samorządowy Żłobek "Psotna Andzia" w Przecławiu, ul. Rynek 8, 39-320 Przecław</t>
  </si>
  <si>
    <t>Przecław</t>
  </si>
  <si>
    <t>63.</t>
  </si>
  <si>
    <t>Żłobek Samorządowy w Jaworniku Polskim, 37-232 Jawornik Polski dz. nr 322 i 699 obr. 4</t>
  </si>
  <si>
    <t>Jawornik Polski</t>
  </si>
  <si>
    <t>64.</t>
  </si>
  <si>
    <t>Gminny Żłobek "Wesołe Maluchy" Rymanowie - Zdroju - Desznie, ul. Szkolna 14, 38-481 Rymanów Zdrój</t>
  </si>
  <si>
    <t>Rymanów</t>
  </si>
  <si>
    <t>19 (15/18)</t>
  </si>
  <si>
    <t>20 (16/(9+10)</t>
  </si>
  <si>
    <t>21 (17/11)</t>
  </si>
  <si>
    <t>Przyznana kwota na tworzenie</t>
  </si>
  <si>
    <t>22 (15)</t>
  </si>
  <si>
    <t>województwo</t>
  </si>
  <si>
    <t>podkarpackie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</si>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</sst>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1" applyFill="1" applyProtection="1"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4" fontId="7" fillId="2" borderId="9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3" fillId="0" borderId="0" xfId="1" applyNumberFormat="1" applyFont="1" applyAlignment="1" applyProtection="1">
      <alignment vertical="center" wrapText="1"/>
      <protection locked="0"/>
    </xf>
    <xf numFmtId="4" fontId="1" fillId="0" borderId="0" xfId="1" applyNumberFormat="1" applyProtection="1">
      <protection locked="0"/>
    </xf>
    <xf numFmtId="4" fontId="0" fillId="0" borderId="0" xfId="0" applyNumberFormat="1" applyFill="1" applyBorder="1" applyAlignment="1">
      <alignment horizontal="center" vertical="center" wrapText="1"/>
    </xf>
    <xf numFmtId="4" fontId="1" fillId="0" borderId="4" xfId="1" applyNumberFormat="1" applyFont="1" applyBorder="1" applyAlignment="1">
      <alignment horizontal="center" vertical="center" wrapText="1"/>
    </xf>
    <xf numFmtId="4" fontId="6" fillId="2" borderId="10" xfId="1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10" fontId="1" fillId="0" borderId="0" xfId="2" applyNumberFormat="1" applyFont="1" applyProtection="1">
      <protection locked="0"/>
    </xf>
    <xf numFmtId="10" fontId="6" fillId="2" borderId="1" xfId="2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4" fontId="6" fillId="2" borderId="9" xfId="1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0" fontId="3" fillId="0" borderId="0" xfId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8" fillId="3" borderId="13" xfId="1" applyFont="1" applyFill="1" applyBorder="1" applyAlignment="1" applyProtection="1">
      <alignment horizontal="left" vertical="center" wrapText="1"/>
      <protection locked="0"/>
    </xf>
    <xf numFmtId="0" fontId="8" fillId="3" borderId="13" xfId="1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right" wrapText="1"/>
    </xf>
    <xf numFmtId="4" fontId="8" fillId="3" borderId="4" xfId="0" applyNumberFormat="1" applyFont="1" applyFill="1" applyBorder="1" applyAlignment="1">
      <alignment wrapText="1"/>
    </xf>
    <xf numFmtId="10" fontId="8" fillId="3" borderId="4" xfId="2" applyNumberFormat="1" applyFont="1" applyFill="1" applyBorder="1" applyAlignment="1">
      <alignment wrapText="1"/>
    </xf>
    <xf numFmtId="4" fontId="8" fillId="3" borderId="13" xfId="0" applyNumberFormat="1" applyFont="1" applyFill="1" applyBorder="1" applyAlignment="1">
      <alignment wrapText="1"/>
    </xf>
    <xf numFmtId="4" fontId="3" fillId="3" borderId="4" xfId="0" applyNumberFormat="1" applyFont="1" applyFill="1" applyBorder="1"/>
    <xf numFmtId="4" fontId="3" fillId="0" borderId="4" xfId="0" applyNumberFormat="1" applyFont="1" applyBorder="1"/>
    <xf numFmtId="0" fontId="3" fillId="0" borderId="13" xfId="1" applyFont="1" applyBorder="1" applyAlignment="1" applyProtection="1">
      <alignment horizontal="left" vertical="center"/>
      <protection locked="0"/>
    </xf>
    <xf numFmtId="0" fontId="3" fillId="0" borderId="13" xfId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right" wrapText="1"/>
    </xf>
    <xf numFmtId="4" fontId="3" fillId="0" borderId="4" xfId="0" applyNumberFormat="1" applyFont="1" applyBorder="1" applyAlignment="1">
      <alignment wrapText="1"/>
    </xf>
    <xf numFmtId="10" fontId="3" fillId="0" borderId="4" xfId="2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4" fillId="0" borderId="0" xfId="0" applyNumberFormat="1" applyFont="1"/>
    <xf numFmtId="0" fontId="4" fillId="0" borderId="0" xfId="0" applyFont="1"/>
    <xf numFmtId="3" fontId="3" fillId="0" borderId="4" xfId="0" applyNumberFormat="1" applyFont="1" applyBorder="1" applyAlignment="1">
      <alignment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wrapText="1"/>
    </xf>
    <xf numFmtId="4" fontId="1" fillId="0" borderId="3" xfId="0" applyNumberFormat="1" applyFont="1" applyFill="1" applyBorder="1" applyAlignment="1">
      <alignment wrapText="1"/>
    </xf>
    <xf numFmtId="10" fontId="1" fillId="0" borderId="1" xfId="2" applyNumberFormat="1" applyFont="1" applyFill="1" applyBorder="1" applyAlignment="1">
      <alignment horizontal="center" vertical="center" wrapText="1"/>
    </xf>
    <xf numFmtId="10" fontId="1" fillId="0" borderId="2" xfId="2" applyNumberFormat="1" applyFont="1" applyFill="1" applyBorder="1" applyAlignment="1">
      <alignment wrapText="1"/>
    </xf>
    <xf numFmtId="10" fontId="1" fillId="0" borderId="3" xfId="2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2" fillId="0" borderId="0" xfId="1" applyFont="1" applyAlignment="1" applyProtection="1">
      <alignment vertical="center" wrapText="1"/>
      <protection locked="0"/>
    </xf>
    <xf numFmtId="0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1" fillId="0" borderId="11" xfId="1" applyNumberFormat="1" applyFont="1" applyBorder="1" applyAlignment="1">
      <alignment horizontal="center" vertical="center" wrapText="1"/>
    </xf>
    <xf numFmtId="4" fontId="1" fillId="0" borderId="9" xfId="1" applyNumberFormat="1" applyFont="1" applyBorder="1" applyAlignment="1">
      <alignment horizontal="center" vertical="center" wrapText="1"/>
    </xf>
    <xf numFmtId="4" fontId="1" fillId="0" borderId="8" xfId="1" applyNumberFormat="1" applyFont="1" applyBorder="1" applyAlignment="1">
      <alignment horizontal="center" vertical="center" wrapText="1"/>
    </xf>
    <xf numFmtId="4" fontId="1" fillId="0" borderId="14" xfId="1" applyNumberFormat="1" applyFont="1" applyBorder="1" applyAlignment="1">
      <alignment horizontal="center" vertical="center" wrapText="1"/>
    </xf>
    <xf numFmtId="4" fontId="1" fillId="0" borderId="0" xfId="1" applyNumberFormat="1" applyFont="1" applyBorder="1" applyAlignment="1">
      <alignment horizontal="center" vertical="center" wrapText="1"/>
    </xf>
    <xf numFmtId="4" fontId="1" fillId="0" borderId="15" xfId="1" applyNumberFormat="1" applyFont="1" applyBorder="1" applyAlignment="1">
      <alignment horizontal="center" vertical="center" wrapText="1"/>
    </xf>
    <xf numFmtId="4" fontId="1" fillId="0" borderId="16" xfId="1" applyNumberFormat="1" applyFont="1" applyBorder="1" applyAlignment="1">
      <alignment horizontal="center" vertical="center" wrapText="1"/>
    </xf>
    <xf numFmtId="4" fontId="1" fillId="0" borderId="17" xfId="1" applyNumberFormat="1" applyFont="1" applyBorder="1" applyAlignment="1">
      <alignment horizontal="center" vertical="center" wrapText="1"/>
    </xf>
    <xf numFmtId="4" fontId="1" fillId="0" borderId="18" xfId="1" applyNumberFormat="1" applyFont="1" applyBorder="1" applyAlignment="1">
      <alignment horizontal="center" vertical="center" wrapText="1"/>
    </xf>
  </cellXfs>
  <cellStyles count="4">
    <cellStyle name="Normalny" xfId="0" builtinId="0"/>
    <cellStyle name="Normalny_Arkusz1" xfId="1"/>
    <cellStyle name="Procentowy" xfId="2" builtinId="5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showGridLines="0" tabSelected="1" zoomScale="90" zoomScaleNormal="90" zoomScaleSheetLayoutView="100" workbookViewId="0">
      <pane ySplit="7" topLeftCell="A8" activePane="bottomLeft" state="frozen"/>
      <selection pane="bottomLeft" activeCell="C18" sqref="C18"/>
    </sheetView>
  </sheetViews>
  <sheetFormatPr defaultRowHeight="12.75" x14ac:dyDescent="0.2"/>
  <cols>
    <col min="1" max="1" width="3.85546875" customWidth="1"/>
    <col min="2" max="2" width="38.140625" customWidth="1"/>
    <col min="3" max="3" width="98.5703125" customWidth="1"/>
    <col min="4" max="4" width="20.85546875" customWidth="1"/>
    <col min="5" max="5" width="8.28515625" style="38" customWidth="1"/>
    <col min="6" max="6" width="8.7109375" style="38" customWidth="1"/>
    <col min="7" max="7" width="14" style="38" customWidth="1"/>
    <col min="8" max="8" width="25.28515625" customWidth="1"/>
    <col min="9" max="9" width="9.28515625" style="23" customWidth="1"/>
    <col min="10" max="10" width="6.42578125" style="23" customWidth="1"/>
    <col min="11" max="11" width="6.5703125" style="23" customWidth="1"/>
    <col min="12" max="12" width="7.42578125" style="23" customWidth="1"/>
    <col min="13" max="13" width="9.28515625" customWidth="1"/>
    <col min="14" max="14" width="9.5703125" customWidth="1"/>
    <col min="15" max="15" width="14.7109375" customWidth="1"/>
    <col min="16" max="16" width="15.42578125" customWidth="1"/>
    <col min="17" max="17" width="17.28515625" style="31" customWidth="1"/>
    <col min="18" max="18" width="18" style="31" customWidth="1"/>
    <col min="19" max="19" width="15.42578125" style="31" customWidth="1"/>
    <col min="20" max="20" width="14.140625" style="31" customWidth="1"/>
    <col min="21" max="21" width="16.28515625" style="31" customWidth="1"/>
    <col min="22" max="22" width="19.28515625" style="31" customWidth="1"/>
    <col min="23" max="23" width="18.140625" style="31" customWidth="1"/>
    <col min="24" max="24" width="13.5703125" style="34" customWidth="1"/>
    <col min="25" max="25" width="14.85546875" style="31" customWidth="1"/>
    <col min="26" max="26" width="12.5703125" style="31" customWidth="1"/>
    <col min="27" max="27" width="24.85546875" style="31" customWidth="1"/>
    <col min="28" max="28" width="9.140625" style="31"/>
  </cols>
  <sheetData>
    <row r="1" spans="1:28" ht="45.6" customHeight="1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24"/>
      <c r="U1" s="24"/>
      <c r="V1" s="24"/>
      <c r="W1" s="25"/>
      <c r="X1" s="32"/>
      <c r="Y1" s="25"/>
      <c r="Z1" s="25"/>
    </row>
    <row r="2" spans="1:28" ht="15.75" x14ac:dyDescent="0.2">
      <c r="A2" s="1"/>
      <c r="B2" s="1"/>
      <c r="C2" s="2"/>
      <c r="D2" s="2"/>
      <c r="E2" s="37"/>
      <c r="F2" s="37"/>
      <c r="G2" s="37"/>
      <c r="H2" s="2"/>
      <c r="I2" s="17"/>
      <c r="J2" s="18"/>
      <c r="K2" s="18"/>
      <c r="L2" s="18"/>
      <c r="M2" s="3"/>
      <c r="N2" s="3"/>
      <c r="O2" s="3"/>
      <c r="P2" s="3"/>
      <c r="Q2" s="26"/>
      <c r="R2" s="26"/>
      <c r="S2" s="26"/>
      <c r="T2" s="26"/>
      <c r="U2" s="26"/>
      <c r="V2" s="26"/>
      <c r="W2" s="25"/>
      <c r="X2" s="32"/>
      <c r="Y2" s="25"/>
      <c r="Z2" s="25"/>
    </row>
    <row r="3" spans="1:28" ht="57.75" customHeight="1" x14ac:dyDescent="0.2">
      <c r="A3" s="77" t="s">
        <v>1</v>
      </c>
      <c r="B3" s="4"/>
      <c r="C3" s="77" t="s">
        <v>2</v>
      </c>
      <c r="D3" s="77" t="s">
        <v>3</v>
      </c>
      <c r="E3" s="63" t="s">
        <v>4</v>
      </c>
      <c r="F3" s="63"/>
      <c r="G3" s="63"/>
      <c r="H3" s="77" t="s">
        <v>5</v>
      </c>
      <c r="I3" s="84" t="s">
        <v>6</v>
      </c>
      <c r="J3" s="85"/>
      <c r="K3" s="85"/>
      <c r="L3" s="86"/>
      <c r="M3" s="77" t="s">
        <v>7</v>
      </c>
      <c r="N3" s="77"/>
      <c r="O3" s="93"/>
      <c r="P3" s="93"/>
      <c r="Q3" s="94" t="s">
        <v>8</v>
      </c>
      <c r="R3" s="95"/>
      <c r="S3" s="95"/>
      <c r="T3" s="95"/>
      <c r="U3" s="95"/>
      <c r="V3" s="96"/>
      <c r="W3" s="64" t="s">
        <v>9</v>
      </c>
      <c r="X3" s="67" t="s">
        <v>10</v>
      </c>
      <c r="Y3" s="70" t="s">
        <v>11</v>
      </c>
      <c r="Z3" s="73" t="s">
        <v>12</v>
      </c>
      <c r="AA3" s="62" t="s">
        <v>85</v>
      </c>
    </row>
    <row r="4" spans="1:28" ht="15.75" customHeight="1" x14ac:dyDescent="0.2">
      <c r="A4" s="78"/>
      <c r="B4" s="5"/>
      <c r="C4" s="80"/>
      <c r="D4" s="82"/>
      <c r="E4" s="63" t="s">
        <v>13</v>
      </c>
      <c r="F4" s="63" t="s">
        <v>14</v>
      </c>
      <c r="G4" s="63" t="s">
        <v>15</v>
      </c>
      <c r="H4" s="82"/>
      <c r="I4" s="87"/>
      <c r="J4" s="88"/>
      <c r="K4" s="88"/>
      <c r="L4" s="89"/>
      <c r="M4" s="78"/>
      <c r="N4" s="78"/>
      <c r="O4" s="78"/>
      <c r="P4" s="78"/>
      <c r="Q4" s="97"/>
      <c r="R4" s="98"/>
      <c r="S4" s="98"/>
      <c r="T4" s="98"/>
      <c r="U4" s="98"/>
      <c r="V4" s="99"/>
      <c r="W4" s="65"/>
      <c r="X4" s="68"/>
      <c r="Y4" s="71"/>
      <c r="Z4" s="74"/>
      <c r="AA4" s="62"/>
    </row>
    <row r="5" spans="1:28" ht="18.75" customHeight="1" x14ac:dyDescent="0.2">
      <c r="A5" s="78"/>
      <c r="B5" s="40" t="s">
        <v>87</v>
      </c>
      <c r="C5" s="80"/>
      <c r="D5" s="82"/>
      <c r="E5" s="63"/>
      <c r="F5" s="63"/>
      <c r="G5" s="63"/>
      <c r="H5" s="82"/>
      <c r="I5" s="90"/>
      <c r="J5" s="91"/>
      <c r="K5" s="91"/>
      <c r="L5" s="92"/>
      <c r="M5" s="79"/>
      <c r="N5" s="79"/>
      <c r="O5" s="79"/>
      <c r="P5" s="79"/>
      <c r="Q5" s="100"/>
      <c r="R5" s="101"/>
      <c r="S5" s="101"/>
      <c r="T5" s="101"/>
      <c r="U5" s="101"/>
      <c r="V5" s="102"/>
      <c r="W5" s="65"/>
      <c r="X5" s="68"/>
      <c r="Y5" s="71"/>
      <c r="Z5" s="74"/>
      <c r="AA5" s="62"/>
    </row>
    <row r="6" spans="1:28" ht="80.25" customHeight="1" x14ac:dyDescent="0.2">
      <c r="A6" s="79"/>
      <c r="B6" s="6"/>
      <c r="C6" s="81"/>
      <c r="D6" s="83"/>
      <c r="E6" s="63"/>
      <c r="F6" s="63"/>
      <c r="G6" s="63"/>
      <c r="H6" s="83"/>
      <c r="I6" s="7" t="s">
        <v>16</v>
      </c>
      <c r="J6" s="7" t="s">
        <v>17</v>
      </c>
      <c r="K6" s="7" t="s">
        <v>18</v>
      </c>
      <c r="L6" s="8" t="s">
        <v>19</v>
      </c>
      <c r="M6" s="9" t="s">
        <v>20</v>
      </c>
      <c r="N6" s="7" t="s">
        <v>21</v>
      </c>
      <c r="O6" s="7" t="s">
        <v>22</v>
      </c>
      <c r="P6" s="7" t="s">
        <v>23</v>
      </c>
      <c r="Q6" s="27" t="s">
        <v>24</v>
      </c>
      <c r="R6" s="27" t="s">
        <v>25</v>
      </c>
      <c r="S6" s="27" t="s">
        <v>26</v>
      </c>
      <c r="T6" s="27" t="s">
        <v>27</v>
      </c>
      <c r="U6" s="27" t="s">
        <v>25</v>
      </c>
      <c r="V6" s="27" t="s">
        <v>26</v>
      </c>
      <c r="W6" s="66"/>
      <c r="X6" s="69"/>
      <c r="Y6" s="72"/>
      <c r="Z6" s="75"/>
      <c r="AA6" s="62"/>
    </row>
    <row r="7" spans="1:28" s="15" customFormat="1" ht="9.75" customHeight="1" x14ac:dyDescent="0.2">
      <c r="A7" s="10">
        <v>1</v>
      </c>
      <c r="B7" s="39"/>
      <c r="C7" s="11">
        <v>2</v>
      </c>
      <c r="D7" s="12"/>
      <c r="E7" s="12"/>
      <c r="F7" s="12"/>
      <c r="G7" s="12"/>
      <c r="H7" s="12">
        <v>3</v>
      </c>
      <c r="I7" s="19">
        <v>4</v>
      </c>
      <c r="J7" s="20">
        <v>5</v>
      </c>
      <c r="K7" s="21">
        <v>6</v>
      </c>
      <c r="L7" s="22">
        <v>7</v>
      </c>
      <c r="M7" s="14" t="s">
        <v>28</v>
      </c>
      <c r="N7" s="14">
        <v>9</v>
      </c>
      <c r="O7" s="13">
        <v>10</v>
      </c>
      <c r="P7" s="10">
        <v>11</v>
      </c>
      <c r="Q7" s="28" t="s">
        <v>29</v>
      </c>
      <c r="R7" s="29">
        <v>13</v>
      </c>
      <c r="S7" s="29">
        <v>14</v>
      </c>
      <c r="T7" s="30" t="s">
        <v>30</v>
      </c>
      <c r="U7" s="29">
        <v>16</v>
      </c>
      <c r="V7" s="29">
        <v>17</v>
      </c>
      <c r="W7" s="28" t="s">
        <v>31</v>
      </c>
      <c r="X7" s="33" t="s">
        <v>82</v>
      </c>
      <c r="Y7" s="30" t="s">
        <v>83</v>
      </c>
      <c r="Z7" s="35" t="s">
        <v>84</v>
      </c>
      <c r="AA7" s="16" t="s">
        <v>86</v>
      </c>
      <c r="AB7" s="36"/>
    </row>
    <row r="8" spans="1:28" ht="25.5" customHeight="1" x14ac:dyDescent="0.25">
      <c r="A8" s="42" t="s">
        <v>50</v>
      </c>
      <c r="B8" s="41" t="s">
        <v>88</v>
      </c>
      <c r="C8" s="43" t="s">
        <v>51</v>
      </c>
      <c r="D8" s="43" t="s">
        <v>21</v>
      </c>
      <c r="E8" s="44" t="s">
        <v>44</v>
      </c>
      <c r="F8" s="44"/>
      <c r="G8" s="44"/>
      <c r="H8" s="43" t="s">
        <v>52</v>
      </c>
      <c r="I8" s="45" t="s">
        <v>36</v>
      </c>
      <c r="J8" s="45" t="s">
        <v>49</v>
      </c>
      <c r="K8" s="45" t="s">
        <v>33</v>
      </c>
      <c r="L8" s="45" t="s">
        <v>34</v>
      </c>
      <c r="M8" s="43">
        <f t="shared" ref="M8:M18" si="0">N8+O8+P8</f>
        <v>178</v>
      </c>
      <c r="N8" s="43">
        <v>178</v>
      </c>
      <c r="O8" s="43"/>
      <c r="P8" s="43"/>
      <c r="Q8" s="46">
        <f t="shared" ref="Q8:Q18" si="1">R8+S8</f>
        <v>122000</v>
      </c>
      <c r="R8" s="46">
        <v>122000</v>
      </c>
      <c r="S8" s="46"/>
      <c r="T8" s="46">
        <f t="shared" ref="T8:T18" si="2">U8+V8</f>
        <v>488000</v>
      </c>
      <c r="U8" s="46">
        <v>488000</v>
      </c>
      <c r="V8" s="46"/>
      <c r="W8" s="46">
        <f t="shared" ref="W8:W18" si="3">Q8+T8</f>
        <v>610000</v>
      </c>
      <c r="X8" s="47">
        <f t="shared" ref="X8:X18" si="4">T8/W8</f>
        <v>0.8</v>
      </c>
      <c r="Y8" s="46">
        <f t="shared" ref="Y8:Y18" si="5">U8/(N8+O8)</f>
        <v>2741.5730337078653</v>
      </c>
      <c r="Z8" s="48" t="e">
        <f t="shared" ref="Z8:Z18" si="6">V8/P8</f>
        <v>#DIV/0!</v>
      </c>
      <c r="AA8" s="49">
        <f t="shared" ref="AA8:AA18" si="7">T8</f>
        <v>488000</v>
      </c>
    </row>
    <row r="9" spans="1:28" ht="25.5" customHeight="1" x14ac:dyDescent="0.25">
      <c r="A9" s="42" t="s">
        <v>53</v>
      </c>
      <c r="B9" s="41" t="s">
        <v>88</v>
      </c>
      <c r="C9" s="43" t="s">
        <v>54</v>
      </c>
      <c r="D9" s="43" t="s">
        <v>21</v>
      </c>
      <c r="E9" s="44" t="s">
        <v>44</v>
      </c>
      <c r="F9" s="44"/>
      <c r="G9" s="44"/>
      <c r="H9" s="43" t="s">
        <v>52</v>
      </c>
      <c r="I9" s="45" t="s">
        <v>36</v>
      </c>
      <c r="J9" s="45" t="s">
        <v>49</v>
      </c>
      <c r="K9" s="45" t="s">
        <v>33</v>
      </c>
      <c r="L9" s="45" t="s">
        <v>34</v>
      </c>
      <c r="M9" s="43">
        <f t="shared" si="0"/>
        <v>150</v>
      </c>
      <c r="N9" s="43">
        <v>150</v>
      </c>
      <c r="O9" s="43"/>
      <c r="P9" s="43"/>
      <c r="Q9" s="46">
        <f t="shared" si="1"/>
        <v>4023801</v>
      </c>
      <c r="R9" s="46">
        <v>4023801</v>
      </c>
      <c r="S9" s="46"/>
      <c r="T9" s="46">
        <f t="shared" si="2"/>
        <v>4500000</v>
      </c>
      <c r="U9" s="46">
        <v>4500000</v>
      </c>
      <c r="V9" s="46"/>
      <c r="W9" s="46">
        <f t="shared" si="3"/>
        <v>8523801</v>
      </c>
      <c r="X9" s="47">
        <f t="shared" si="4"/>
        <v>0.52793348882734359</v>
      </c>
      <c r="Y9" s="46">
        <f t="shared" si="5"/>
        <v>30000</v>
      </c>
      <c r="Z9" s="48" t="e">
        <f t="shared" si="6"/>
        <v>#DIV/0!</v>
      </c>
      <c r="AA9" s="49">
        <f t="shared" si="7"/>
        <v>4500000</v>
      </c>
    </row>
    <row r="10" spans="1:28" ht="25.5" customHeight="1" x14ac:dyDescent="0.25">
      <c r="A10" s="42" t="s">
        <v>55</v>
      </c>
      <c r="B10" s="41" t="s">
        <v>88</v>
      </c>
      <c r="C10" s="43" t="s">
        <v>56</v>
      </c>
      <c r="D10" s="43" t="s">
        <v>21</v>
      </c>
      <c r="E10" s="44" t="s">
        <v>44</v>
      </c>
      <c r="F10" s="44"/>
      <c r="G10" s="44"/>
      <c r="H10" s="43" t="s">
        <v>57</v>
      </c>
      <c r="I10" s="45" t="s">
        <v>36</v>
      </c>
      <c r="J10" s="45" t="s">
        <v>38</v>
      </c>
      <c r="K10" s="45" t="s">
        <v>32</v>
      </c>
      <c r="L10" s="45" t="s">
        <v>37</v>
      </c>
      <c r="M10" s="43">
        <f t="shared" si="0"/>
        <v>3</v>
      </c>
      <c r="N10" s="43">
        <v>3</v>
      </c>
      <c r="O10" s="43"/>
      <c r="P10" s="43"/>
      <c r="Q10" s="46">
        <f t="shared" si="1"/>
        <v>24008</v>
      </c>
      <c r="R10" s="46">
        <v>24008</v>
      </c>
      <c r="S10" s="46"/>
      <c r="T10" s="46">
        <f t="shared" si="2"/>
        <v>90000</v>
      </c>
      <c r="U10" s="46">
        <v>90000</v>
      </c>
      <c r="V10" s="46"/>
      <c r="W10" s="46">
        <f t="shared" si="3"/>
        <v>114008</v>
      </c>
      <c r="X10" s="47">
        <f t="shared" si="4"/>
        <v>0.78941828643603962</v>
      </c>
      <c r="Y10" s="46">
        <f t="shared" si="5"/>
        <v>30000</v>
      </c>
      <c r="Z10" s="48" t="e">
        <f t="shared" si="6"/>
        <v>#DIV/0!</v>
      </c>
      <c r="AA10" s="49">
        <f t="shared" si="7"/>
        <v>90000</v>
      </c>
    </row>
    <row r="11" spans="1:28" ht="39" customHeight="1" x14ac:dyDescent="0.25">
      <c r="A11" s="42" t="s">
        <v>58</v>
      </c>
      <c r="B11" s="41" t="s">
        <v>88</v>
      </c>
      <c r="C11" s="43" t="s">
        <v>59</v>
      </c>
      <c r="D11" s="43" t="s">
        <v>21</v>
      </c>
      <c r="E11" s="44" t="s">
        <v>44</v>
      </c>
      <c r="F11" s="44"/>
      <c r="G11" s="44"/>
      <c r="H11" s="43" t="s">
        <v>60</v>
      </c>
      <c r="I11" s="45" t="s">
        <v>36</v>
      </c>
      <c r="J11" s="45" t="s">
        <v>39</v>
      </c>
      <c r="K11" s="45" t="s">
        <v>41</v>
      </c>
      <c r="L11" s="45" t="s">
        <v>35</v>
      </c>
      <c r="M11" s="43">
        <f t="shared" si="0"/>
        <v>30</v>
      </c>
      <c r="N11" s="43">
        <v>30</v>
      </c>
      <c r="O11" s="43"/>
      <c r="P11" s="43"/>
      <c r="Q11" s="46">
        <f t="shared" si="1"/>
        <v>207606.54</v>
      </c>
      <c r="R11" s="46">
        <v>207606.54</v>
      </c>
      <c r="S11" s="46"/>
      <c r="T11" s="46">
        <f t="shared" si="2"/>
        <v>830423</v>
      </c>
      <c r="U11" s="46">
        <v>830423</v>
      </c>
      <c r="V11" s="46"/>
      <c r="W11" s="46">
        <f t="shared" si="3"/>
        <v>1038029.54</v>
      </c>
      <c r="X11" s="47">
        <f t="shared" si="4"/>
        <v>0.79999939115412844</v>
      </c>
      <c r="Y11" s="46">
        <f t="shared" si="5"/>
        <v>27680.766666666666</v>
      </c>
      <c r="Z11" s="48" t="e">
        <f t="shared" si="6"/>
        <v>#DIV/0!</v>
      </c>
      <c r="AA11" s="49">
        <f t="shared" si="7"/>
        <v>830423</v>
      </c>
    </row>
    <row r="12" spans="1:28" ht="37.5" customHeight="1" x14ac:dyDescent="0.25">
      <c r="A12" s="42" t="s">
        <v>61</v>
      </c>
      <c r="B12" s="41" t="s">
        <v>88</v>
      </c>
      <c r="C12" s="43" t="s">
        <v>62</v>
      </c>
      <c r="D12" s="43" t="s">
        <v>21</v>
      </c>
      <c r="E12" s="44" t="s">
        <v>44</v>
      </c>
      <c r="F12" s="44"/>
      <c r="G12" s="44"/>
      <c r="H12" s="43" t="s">
        <v>63</v>
      </c>
      <c r="I12" s="45" t="s">
        <v>36</v>
      </c>
      <c r="J12" s="45" t="s">
        <v>38</v>
      </c>
      <c r="K12" s="45" t="s">
        <v>41</v>
      </c>
      <c r="L12" s="45" t="s">
        <v>37</v>
      </c>
      <c r="M12" s="43">
        <f t="shared" si="0"/>
        <v>15</v>
      </c>
      <c r="N12" s="43">
        <v>15</v>
      </c>
      <c r="O12" s="43"/>
      <c r="P12" s="43"/>
      <c r="Q12" s="46">
        <f t="shared" si="1"/>
        <v>76882</v>
      </c>
      <c r="R12" s="46">
        <v>76882</v>
      </c>
      <c r="S12" s="46"/>
      <c r="T12" s="46">
        <f t="shared" si="2"/>
        <v>307528</v>
      </c>
      <c r="U12" s="46">
        <v>307528</v>
      </c>
      <c r="V12" s="46"/>
      <c r="W12" s="46">
        <f t="shared" si="3"/>
        <v>384410</v>
      </c>
      <c r="X12" s="47">
        <f t="shared" si="4"/>
        <v>0.8</v>
      </c>
      <c r="Y12" s="46">
        <f t="shared" si="5"/>
        <v>20501.866666666665</v>
      </c>
      <c r="Z12" s="48" t="e">
        <f t="shared" si="6"/>
        <v>#DIV/0!</v>
      </c>
      <c r="AA12" s="49">
        <f t="shared" si="7"/>
        <v>307528</v>
      </c>
    </row>
    <row r="13" spans="1:28" ht="25.5" customHeight="1" x14ac:dyDescent="0.25">
      <c r="A13" s="42" t="s">
        <v>64</v>
      </c>
      <c r="B13" s="41" t="s">
        <v>88</v>
      </c>
      <c r="C13" s="43" t="s">
        <v>65</v>
      </c>
      <c r="D13" s="43" t="s">
        <v>21</v>
      </c>
      <c r="E13" s="44" t="s">
        <v>44</v>
      </c>
      <c r="F13" s="44"/>
      <c r="G13" s="44"/>
      <c r="H13" s="43" t="s">
        <v>66</v>
      </c>
      <c r="I13" s="45" t="s">
        <v>36</v>
      </c>
      <c r="J13" s="45" t="s">
        <v>43</v>
      </c>
      <c r="K13" s="45" t="s">
        <v>33</v>
      </c>
      <c r="L13" s="45" t="s">
        <v>34</v>
      </c>
      <c r="M13" s="43">
        <f t="shared" si="0"/>
        <v>4</v>
      </c>
      <c r="N13" s="43">
        <v>4</v>
      </c>
      <c r="O13" s="43"/>
      <c r="P13" s="43"/>
      <c r="Q13" s="46">
        <f t="shared" si="1"/>
        <v>23989.85</v>
      </c>
      <c r="R13" s="46">
        <v>23989.85</v>
      </c>
      <c r="S13" s="46"/>
      <c r="T13" s="46">
        <f t="shared" si="2"/>
        <v>95900</v>
      </c>
      <c r="U13" s="46">
        <v>95900</v>
      </c>
      <c r="V13" s="46"/>
      <c r="W13" s="46">
        <f t="shared" si="3"/>
        <v>119889.85</v>
      </c>
      <c r="X13" s="47">
        <f t="shared" si="4"/>
        <v>0.79990090904275879</v>
      </c>
      <c r="Y13" s="46">
        <f t="shared" si="5"/>
        <v>23975</v>
      </c>
      <c r="Z13" s="48" t="e">
        <f t="shared" si="6"/>
        <v>#DIV/0!</v>
      </c>
      <c r="AA13" s="49">
        <f t="shared" si="7"/>
        <v>95900</v>
      </c>
    </row>
    <row r="14" spans="1:28" ht="25.5" customHeight="1" x14ac:dyDescent="0.25">
      <c r="A14" s="42" t="s">
        <v>67</v>
      </c>
      <c r="B14" s="41" t="s">
        <v>88</v>
      </c>
      <c r="C14" s="43" t="s">
        <v>68</v>
      </c>
      <c r="D14" s="43" t="s">
        <v>21</v>
      </c>
      <c r="E14" s="44" t="s">
        <v>44</v>
      </c>
      <c r="F14" s="44"/>
      <c r="G14" s="44"/>
      <c r="H14" s="43" t="s">
        <v>69</v>
      </c>
      <c r="I14" s="45" t="s">
        <v>36</v>
      </c>
      <c r="J14" s="45" t="s">
        <v>39</v>
      </c>
      <c r="K14" s="45" t="s">
        <v>46</v>
      </c>
      <c r="L14" s="45" t="s">
        <v>37</v>
      </c>
      <c r="M14" s="43">
        <f t="shared" si="0"/>
        <v>16</v>
      </c>
      <c r="N14" s="43">
        <v>16</v>
      </c>
      <c r="O14" s="43"/>
      <c r="P14" s="43"/>
      <c r="Q14" s="46">
        <f t="shared" si="1"/>
        <v>120000</v>
      </c>
      <c r="R14" s="46">
        <v>120000</v>
      </c>
      <c r="S14" s="46"/>
      <c r="T14" s="46">
        <f t="shared" si="2"/>
        <v>480000</v>
      </c>
      <c r="U14" s="46">
        <v>480000</v>
      </c>
      <c r="V14" s="46"/>
      <c r="W14" s="46">
        <f>Q14+T14</f>
        <v>600000</v>
      </c>
      <c r="X14" s="47">
        <f t="shared" si="4"/>
        <v>0.8</v>
      </c>
      <c r="Y14" s="46">
        <f t="shared" si="5"/>
        <v>30000</v>
      </c>
      <c r="Z14" s="48" t="e">
        <f t="shared" si="6"/>
        <v>#DIV/0!</v>
      </c>
      <c r="AA14" s="49">
        <f t="shared" si="7"/>
        <v>480000</v>
      </c>
    </row>
    <row r="15" spans="1:28" ht="25.5" customHeight="1" x14ac:dyDescent="0.25">
      <c r="A15" s="42" t="s">
        <v>70</v>
      </c>
      <c r="B15" s="41" t="s">
        <v>88</v>
      </c>
      <c r="C15" s="43" t="s">
        <v>71</v>
      </c>
      <c r="D15" s="43" t="s">
        <v>21</v>
      </c>
      <c r="E15" s="44" t="s">
        <v>44</v>
      </c>
      <c r="F15" s="44"/>
      <c r="G15" s="44"/>
      <c r="H15" s="43" t="s">
        <v>72</v>
      </c>
      <c r="I15" s="45" t="s">
        <v>36</v>
      </c>
      <c r="J15" s="45" t="s">
        <v>42</v>
      </c>
      <c r="K15" s="45" t="s">
        <v>47</v>
      </c>
      <c r="L15" s="45" t="s">
        <v>37</v>
      </c>
      <c r="M15" s="43">
        <f t="shared" si="0"/>
        <v>20</v>
      </c>
      <c r="N15" s="43">
        <v>20</v>
      </c>
      <c r="O15" s="43"/>
      <c r="P15" s="43"/>
      <c r="Q15" s="46">
        <f t="shared" si="1"/>
        <v>24034</v>
      </c>
      <c r="R15" s="46">
        <v>24034</v>
      </c>
      <c r="S15" s="46"/>
      <c r="T15" s="46">
        <f t="shared" si="2"/>
        <v>85038</v>
      </c>
      <c r="U15" s="46">
        <v>85038</v>
      </c>
      <c r="V15" s="46"/>
      <c r="W15" s="46">
        <f t="shared" si="3"/>
        <v>109072</v>
      </c>
      <c r="X15" s="47">
        <f t="shared" si="4"/>
        <v>0.77965013935748861</v>
      </c>
      <c r="Y15" s="46">
        <f t="shared" si="5"/>
        <v>4251.8999999999996</v>
      </c>
      <c r="Z15" s="48" t="e">
        <f t="shared" si="6"/>
        <v>#DIV/0!</v>
      </c>
      <c r="AA15" s="49">
        <f t="shared" si="7"/>
        <v>85038</v>
      </c>
    </row>
    <row r="16" spans="1:28" ht="25.5" customHeight="1" x14ac:dyDescent="0.25">
      <c r="A16" s="42" t="s">
        <v>73</v>
      </c>
      <c r="B16" s="41" t="s">
        <v>88</v>
      </c>
      <c r="C16" s="43" t="s">
        <v>74</v>
      </c>
      <c r="D16" s="43" t="s">
        <v>21</v>
      </c>
      <c r="E16" s="44" t="s">
        <v>44</v>
      </c>
      <c r="F16" s="44"/>
      <c r="G16" s="44"/>
      <c r="H16" s="43" t="s">
        <v>75</v>
      </c>
      <c r="I16" s="45" t="s">
        <v>36</v>
      </c>
      <c r="J16" s="45" t="s">
        <v>48</v>
      </c>
      <c r="K16" s="45" t="s">
        <v>45</v>
      </c>
      <c r="L16" s="45" t="s">
        <v>35</v>
      </c>
      <c r="M16" s="43">
        <f t="shared" si="0"/>
        <v>6</v>
      </c>
      <c r="N16" s="43">
        <v>6</v>
      </c>
      <c r="O16" s="43"/>
      <c r="P16" s="43"/>
      <c r="Q16" s="46">
        <f t="shared" si="1"/>
        <v>42342.31</v>
      </c>
      <c r="R16" s="46">
        <v>42342.31</v>
      </c>
      <c r="S16" s="46"/>
      <c r="T16" s="46">
        <f t="shared" si="2"/>
        <v>169369.21</v>
      </c>
      <c r="U16" s="46">
        <v>169369.21</v>
      </c>
      <c r="V16" s="46"/>
      <c r="W16" s="46">
        <f t="shared" si="3"/>
        <v>211711.52</v>
      </c>
      <c r="X16" s="47">
        <f t="shared" si="4"/>
        <v>0.79999997165954884</v>
      </c>
      <c r="Y16" s="46">
        <f t="shared" si="5"/>
        <v>28228.201666666664</v>
      </c>
      <c r="Z16" s="48" t="e">
        <f t="shared" si="6"/>
        <v>#DIV/0!</v>
      </c>
      <c r="AA16" s="49">
        <f t="shared" si="7"/>
        <v>169369.21</v>
      </c>
    </row>
    <row r="17" spans="1:28" ht="25.5" customHeight="1" x14ac:dyDescent="0.25">
      <c r="A17" s="42" t="s">
        <v>76</v>
      </c>
      <c r="B17" s="41" t="s">
        <v>88</v>
      </c>
      <c r="C17" s="43" t="s">
        <v>77</v>
      </c>
      <c r="D17" s="43" t="s">
        <v>21</v>
      </c>
      <c r="E17" s="44" t="s">
        <v>44</v>
      </c>
      <c r="F17" s="44"/>
      <c r="G17" s="44"/>
      <c r="H17" s="43" t="s">
        <v>78</v>
      </c>
      <c r="I17" s="45" t="s">
        <v>36</v>
      </c>
      <c r="J17" s="45" t="s">
        <v>39</v>
      </c>
      <c r="K17" s="45" t="s">
        <v>40</v>
      </c>
      <c r="L17" s="45" t="s">
        <v>37</v>
      </c>
      <c r="M17" s="43">
        <f t="shared" si="0"/>
        <v>15</v>
      </c>
      <c r="N17" s="43">
        <v>15</v>
      </c>
      <c r="O17" s="43"/>
      <c r="P17" s="43"/>
      <c r="Q17" s="46">
        <f t="shared" si="1"/>
        <v>150000</v>
      </c>
      <c r="R17" s="46">
        <v>150000</v>
      </c>
      <c r="S17" s="46"/>
      <c r="T17" s="46">
        <f t="shared" si="2"/>
        <v>450000</v>
      </c>
      <c r="U17" s="46">
        <v>450000</v>
      </c>
      <c r="V17" s="46"/>
      <c r="W17" s="46">
        <f t="shared" si="3"/>
        <v>600000</v>
      </c>
      <c r="X17" s="47">
        <f t="shared" si="4"/>
        <v>0.75</v>
      </c>
      <c r="Y17" s="46">
        <f t="shared" si="5"/>
        <v>30000</v>
      </c>
      <c r="Z17" s="48" t="e">
        <f t="shared" si="6"/>
        <v>#DIV/0!</v>
      </c>
      <c r="AA17" s="49">
        <f t="shared" si="7"/>
        <v>450000</v>
      </c>
    </row>
    <row r="18" spans="1:28" ht="46.5" customHeight="1" x14ac:dyDescent="0.25">
      <c r="A18" s="42" t="s">
        <v>79</v>
      </c>
      <c r="B18" s="41" t="s">
        <v>88</v>
      </c>
      <c r="C18" s="43" t="s">
        <v>80</v>
      </c>
      <c r="D18" s="43" t="s">
        <v>21</v>
      </c>
      <c r="E18" s="44" t="s">
        <v>44</v>
      </c>
      <c r="F18" s="44"/>
      <c r="G18" s="44"/>
      <c r="H18" s="43" t="s">
        <v>81</v>
      </c>
      <c r="I18" s="45" t="s">
        <v>36</v>
      </c>
      <c r="J18" s="45" t="s">
        <v>45</v>
      </c>
      <c r="K18" s="45" t="s">
        <v>43</v>
      </c>
      <c r="L18" s="45" t="s">
        <v>35</v>
      </c>
      <c r="M18" s="43">
        <f t="shared" si="0"/>
        <v>20</v>
      </c>
      <c r="N18" s="43">
        <v>20</v>
      </c>
      <c r="O18" s="43"/>
      <c r="P18" s="43"/>
      <c r="Q18" s="46">
        <f t="shared" si="1"/>
        <v>111657.84</v>
      </c>
      <c r="R18" s="46">
        <v>111657.84</v>
      </c>
      <c r="S18" s="46"/>
      <c r="T18" s="46">
        <f t="shared" si="2"/>
        <v>420046.16</v>
      </c>
      <c r="U18" s="46">
        <v>420046.16</v>
      </c>
      <c r="V18" s="46"/>
      <c r="W18" s="46">
        <f t="shared" si="3"/>
        <v>531704</v>
      </c>
      <c r="X18" s="47">
        <f t="shared" si="4"/>
        <v>0.78999999999999992</v>
      </c>
      <c r="Y18" s="46">
        <f t="shared" si="5"/>
        <v>21002.307999999997</v>
      </c>
      <c r="Z18" s="48" t="e">
        <f t="shared" si="6"/>
        <v>#DIV/0!</v>
      </c>
      <c r="AA18" s="49">
        <f t="shared" si="7"/>
        <v>420046.16</v>
      </c>
    </row>
    <row r="19" spans="1:28" s="60" customFormat="1" ht="39.75" customHeight="1" x14ac:dyDescent="0.25">
      <c r="A19" s="51" t="s">
        <v>89</v>
      </c>
      <c r="B19" s="52"/>
      <c r="C19" s="53"/>
      <c r="D19" s="53"/>
      <c r="E19" s="54"/>
      <c r="F19" s="54"/>
      <c r="G19" s="54"/>
      <c r="H19" s="53"/>
      <c r="I19" s="55"/>
      <c r="J19" s="55"/>
      <c r="K19" s="55"/>
      <c r="L19" s="55"/>
      <c r="M19" s="61">
        <f>SUM(M8:M18)</f>
        <v>457</v>
      </c>
      <c r="N19" s="61">
        <f>SUM(N8:N18)</f>
        <v>457</v>
      </c>
      <c r="O19" s="61">
        <f>SUM(O8:O18)</f>
        <v>0</v>
      </c>
      <c r="P19" s="61">
        <f>SUM(P8:P18)</f>
        <v>0</v>
      </c>
      <c r="Q19" s="61">
        <f>SUM(Q8:Q18)</f>
        <v>4926321.5399999991</v>
      </c>
      <c r="R19" s="61">
        <f>SUM(R8:R18)</f>
        <v>4926321.5399999991</v>
      </c>
      <c r="S19" s="61">
        <f>SUM(S8:S18)</f>
        <v>0</v>
      </c>
      <c r="T19" s="61">
        <f>SUM(T8:T18)</f>
        <v>7916304.3700000001</v>
      </c>
      <c r="U19" s="61">
        <f>SUM(U8:U18)</f>
        <v>7916304.3700000001</v>
      </c>
      <c r="V19" s="61">
        <f>SUM(V8:V18)</f>
        <v>0</v>
      </c>
      <c r="W19" s="61">
        <f>SUM(W8:W18)</f>
        <v>12842625.909999998</v>
      </c>
      <c r="X19" s="57">
        <f t="shared" ref="X19" si="8">T19/W19</f>
        <v>0.61640854646680288</v>
      </c>
      <c r="Y19" s="56">
        <f>U19/(N19+O19)</f>
        <v>17322.329037199124</v>
      </c>
      <c r="Z19" s="58" t="e">
        <f>V19/P19</f>
        <v>#DIV/0!</v>
      </c>
      <c r="AA19" s="50">
        <f>SUM(AA8:AA18)</f>
        <v>7916304.3700000001</v>
      </c>
      <c r="AB19" s="59"/>
    </row>
  </sheetData>
  <sheetProtection formatCells="0" formatColumns="0" formatRows="0"/>
  <autoFilter ref="A7:Z18"/>
  <mergeCells count="17">
    <mergeCell ref="A1:S1"/>
    <mergeCell ref="A3:A6"/>
    <mergeCell ref="C3:C6"/>
    <mergeCell ref="D3:D6"/>
    <mergeCell ref="E3:G3"/>
    <mergeCell ref="H3:H6"/>
    <mergeCell ref="I3:L5"/>
    <mergeCell ref="M3:P5"/>
    <mergeCell ref="Q3:V5"/>
    <mergeCell ref="AA3:AA6"/>
    <mergeCell ref="E4:E6"/>
    <mergeCell ref="F4:F6"/>
    <mergeCell ref="G4:G6"/>
    <mergeCell ref="W3:W6"/>
    <mergeCell ref="X3:X6"/>
    <mergeCell ref="Y3:Y6"/>
    <mergeCell ref="Z3:Z6"/>
  </mergeCells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I6:L6"/>
  </dataValidations>
  <pageMargins left="0.23622047244094491" right="0.23622047244094491" top="0.35433070866141736" bottom="0.35433070866141736" header="0.31496062992125984" footer="0.31496062992125984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1b</vt:lpstr>
      <vt:lpstr>'moduł 1b'!Tytuły_wydruku</vt:lpstr>
    </vt:vector>
  </TitlesOfParts>
  <Company>MRPiPS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Artur Bożek</cp:lastModifiedBy>
  <cp:lastPrinted>2020-11-20T11:10:32Z</cp:lastPrinted>
  <dcterms:created xsi:type="dcterms:W3CDTF">2020-11-20T08:14:24Z</dcterms:created>
  <dcterms:modified xsi:type="dcterms:W3CDTF">2020-11-24T16:17:34Z</dcterms:modified>
</cp:coreProperties>
</file>